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<sst xmlns="http://schemas.openxmlformats.org/spreadsheetml/2006/main" count="54" uniqueCount="52">
  <si>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</si>
  <si>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</si>
  <si>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</si>
  <si>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</si>
  <si>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</si>
  <si>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</si>
  <si>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</si>
  <si>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</si>
  <si>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</si>
  <si>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Insurance: Mgt Liability / E &amp; O</t>
  </si>
  <si>
    <t>Insurance: Gen. Liability / Surplus Lines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</si>
  <si>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</si>
  <si>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</si>
  <si>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</si>
  <si>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</si>
  <si>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</si>
  <si>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</si>
  <si>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</si>
  <si>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</si>
  <si>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</si>
  <si>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</si>
  <si>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</si>
  <si>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</si>
  <si>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</si>
  <si>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</si>
  <si>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</si>
  <si>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2010-11</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</si>
  <si>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</si>
  <si>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</si>
  <si>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</si>
  <si>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</si>
  <si>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</si>
  <si>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</si>
  <si>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</si>
  <si>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</si>
  <si>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</si>
  <si>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</si>
  <si>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</si>
  <si>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</si>
  <si>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</si>
  <si>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To find your Assessed Full-Cash Value (FCV), look at the Property Valuation Notice you got from the Assessor's Office. Under "2010 Valuations", find the value in the row labeled "FCV" and the colum labeled "Assessed Value". If you can't find this document, go to the Assessor's web site (link at right), search for your property, and find the value in the row labeled "Assessed FCV" and column labeled "2010".</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</si>
  <si>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</si>
  <si>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</si>
  <si>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In this case, the amount is negative, indicating we expect to earn more interest than we pay out.</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</si>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</sst>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2" fillId="0" borderId="0" xfId="0" applyFont="1" applyBorder="1" applyAlignment="1" applyProtection="1">
      <alignment horizontal="center"/>
      <protection locked="0"/>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2" fillId="0" borderId="0" xfId="0" applyFont="1" applyBorder="1" applyAlignment="1">
      <alignment horizontal="center"/>
    </xf>
    <xf numFmtId="0" fontId="2" fillId="0" borderId="11" xfId="0" applyFont="1" applyBorder="1" applyAlignment="1" applyProtection="1">
      <alignment horizontal="center"/>
      <protection locked="0"/>
    </xf>
    <xf numFmtId="0" fontId="33" fillId="0" borderId="12" xfId="53"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170" fontId="2" fillId="0" borderId="0" xfId="0" applyNumberFormat="1" applyFont="1" applyFill="1" applyBorder="1" applyAlignment="1" applyProtection="1">
      <alignment horizontal="center" vertical="top"/>
      <protection locked="0"/>
    </xf>
    <xf numFmtId="170" fontId="2" fillId="0" borderId="0" xfId="42" applyNumberFormat="1" applyFont="1" applyFill="1" applyBorder="1" applyAlignment="1" applyProtection="1">
      <alignment horizontal="center" vertical="top"/>
      <protection locked="0"/>
    </xf>
    <xf numFmtId="170" fontId="0" fillId="0" borderId="0" xfId="0" applyNumberFormat="1" applyFill="1" applyBorder="1" applyAlignment="1">
      <alignment horizontal="center" vertical="top"/>
    </xf>
    <xf numFmtId="170" fontId="2" fillId="0" borderId="0" xfId="0" applyNumberFormat="1" applyFont="1" applyFill="1" applyBorder="1" applyAlignment="1" applyProtection="1">
      <alignment horizontal="center" vertical="top"/>
      <protection/>
    </xf>
    <xf numFmtId="0" fontId="2" fillId="0" borderId="11" xfId="0" applyNumberFormat="1" applyFont="1" applyBorder="1" applyAlignment="1" applyProtection="1">
      <alignment horizontal="center" vertical="top"/>
      <protection/>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s>
</file>

<file path=xl/worksheets/sheet1.xml><?xml version="1.0" encoding="utf-8"?>
<worksheet xmlns="http://schemas.openxmlformats.org/spreadsheetml/2006/main" xmlns:r="http://schemas.openxmlformats.org/officeDocument/2006/relationships">
  <dimension ref="A1:L41"/>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1.42187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36</v>
      </c>
    </row>
    <row r="3" spans="3:8" ht="17.25">
      <c r="C3" s="43" t="s">
        <v>38</v>
      </c>
      <c r="D3" s="43"/>
      <c r="E3" s="43"/>
      <c r="F3" s="43"/>
      <c r="G3" s="5">
        <v>10000</v>
      </c>
      <c r="H3" s="22">
        <v>1</v>
      </c>
    </row>
    <row r="4" spans="3:12" ht="17.25">
      <c r="C4" s="43" t="s">
        <v>27</v>
      </c>
      <c r="D4" s="43"/>
      <c r="E4" s="43"/>
      <c r="F4" s="43"/>
      <c r="G4" s="5">
        <f>ROUND(G3*I38/100,2)</f>
        <v>107.64</v>
      </c>
      <c r="H4" s="22">
        <v>2</v>
      </c>
      <c r="K4" s="4"/>
      <c r="L4" s="5"/>
    </row>
    <row r="5" ht="15">
      <c r="C5" s="2"/>
    </row>
    <row r="6" spans="1:7" ht="15.75" thickBot="1">
      <c r="A6" s="15" t="s">
        <v>34</v>
      </c>
      <c r="B6" s="16"/>
      <c r="C6" s="16" t="s">
        <v>33</v>
      </c>
      <c r="D6" s="9"/>
      <c r="E6" s="17" t="s">
        <v>28</v>
      </c>
      <c r="F6" s="9"/>
      <c r="G6" s="18" t="s">
        <v>32</v>
      </c>
    </row>
    <row r="7" spans="1:7" ht="15">
      <c r="A7">
        <v>5001</v>
      </c>
      <c r="B7" t="s">
        <v>2</v>
      </c>
      <c r="C7" s="5">
        <v>610361</v>
      </c>
      <c r="E7" s="14">
        <f>C7/$C$29</f>
        <v>0.8923406432748539</v>
      </c>
      <c r="G7" s="2">
        <f>E7*$G$4</f>
        <v>96.05154684210527</v>
      </c>
    </row>
    <row r="8" spans="1:7" ht="15">
      <c r="A8">
        <v>5001.1</v>
      </c>
      <c r="B8" t="s">
        <v>3</v>
      </c>
      <c r="C8" s="5">
        <v>1250</v>
      </c>
      <c r="E8" s="14"/>
      <c r="G8" s="2"/>
    </row>
    <row r="9" spans="2:7" ht="15">
      <c r="B9" t="s">
        <v>35</v>
      </c>
      <c r="C9" s="5">
        <v>-1500</v>
      </c>
      <c r="E9" s="14"/>
      <c r="G9" s="2"/>
    </row>
    <row r="10" spans="3:8" ht="17.25">
      <c r="C10" s="5"/>
      <c r="D10" s="2">
        <f>C8+C9</f>
        <v>-250</v>
      </c>
      <c r="E10" s="21">
        <f>D10/$C$29</f>
        <v>-0.0003654970760233918</v>
      </c>
      <c r="F10" s="7"/>
      <c r="G10" s="8">
        <f>E10*$G$4</f>
        <v>-0.039342105263157894</v>
      </c>
      <c r="H10" s="22">
        <v>3</v>
      </c>
    </row>
    <row r="11" spans="3:5" ht="15">
      <c r="C11" s="5"/>
      <c r="E11" s="14"/>
    </row>
    <row r="12" spans="1:7" ht="15">
      <c r="A12">
        <v>5002.1</v>
      </c>
      <c r="B12" t="s">
        <v>4</v>
      </c>
      <c r="C12" s="5">
        <v>12500</v>
      </c>
      <c r="E12" s="14">
        <f aca="true" t="shared" si="0" ref="E12:E18">C12/$C$29</f>
        <v>0.01827485380116959</v>
      </c>
      <c r="G12" s="2">
        <f aca="true" t="shared" si="1" ref="G12:G18">E12*$G$4</f>
        <v>1.9671052631578947</v>
      </c>
    </row>
    <row r="13" spans="1:7" ht="15">
      <c r="A13">
        <v>5002.2</v>
      </c>
      <c r="B13" t="s">
        <v>5</v>
      </c>
      <c r="C13" s="5">
        <v>11250</v>
      </c>
      <c r="E13" s="14">
        <f t="shared" si="0"/>
        <v>0.01644736842105263</v>
      </c>
      <c r="G13" s="2">
        <f t="shared" si="1"/>
        <v>1.7703947368421051</v>
      </c>
    </row>
    <row r="14" spans="1:7" ht="15">
      <c r="A14">
        <v>5002.3</v>
      </c>
      <c r="B14" t="s">
        <v>6</v>
      </c>
      <c r="C14" s="5">
        <v>2000</v>
      </c>
      <c r="E14" s="14">
        <f t="shared" si="0"/>
        <v>0.0029239766081871343</v>
      </c>
      <c r="G14" s="2">
        <f t="shared" si="1"/>
        <v>0.31473684210526315</v>
      </c>
    </row>
    <row r="15" spans="1:7" ht="15">
      <c r="A15">
        <v>5002.4</v>
      </c>
      <c r="B15" t="s">
        <v>7</v>
      </c>
      <c r="C15" s="5">
        <v>2500</v>
      </c>
      <c r="E15" s="14">
        <f t="shared" si="0"/>
        <v>0.003654970760233918</v>
      </c>
      <c r="G15" s="2">
        <f t="shared" si="1"/>
        <v>0.39342105263157895</v>
      </c>
    </row>
    <row r="16" spans="1:7" ht="15">
      <c r="A16">
        <v>5002.5</v>
      </c>
      <c r="B16" t="s">
        <v>8</v>
      </c>
      <c r="C16" s="5">
        <v>578.46</v>
      </c>
      <c r="E16" s="14">
        <f t="shared" si="0"/>
        <v>0.000845701754385965</v>
      </c>
      <c r="G16" s="2">
        <f t="shared" si="1"/>
        <v>0.09103133684210526</v>
      </c>
    </row>
    <row r="17" spans="1:7" ht="15">
      <c r="A17">
        <v>5002.6</v>
      </c>
      <c r="B17" t="s">
        <v>9</v>
      </c>
      <c r="C17" s="5">
        <v>4128</v>
      </c>
      <c r="E17" s="14">
        <f t="shared" si="0"/>
        <v>0.006035087719298246</v>
      </c>
      <c r="G17" s="2">
        <f t="shared" si="1"/>
        <v>0.6496168421052632</v>
      </c>
    </row>
    <row r="18" spans="1:7" ht="15">
      <c r="A18">
        <v>5002.61</v>
      </c>
      <c r="B18" t="s">
        <v>10</v>
      </c>
      <c r="C18" s="5">
        <v>37500</v>
      </c>
      <c r="E18" s="14">
        <f t="shared" si="0"/>
        <v>0.05482456140350877</v>
      </c>
      <c r="G18" s="2">
        <f t="shared" si="1"/>
        <v>5.901315789473684</v>
      </c>
    </row>
    <row r="19" spans="3:5" ht="15">
      <c r="C19" s="5"/>
      <c r="E19" s="14"/>
    </row>
    <row r="20" spans="1:7" ht="15">
      <c r="A20">
        <v>5003</v>
      </c>
      <c r="B20" t="s">
        <v>11</v>
      </c>
      <c r="C20" s="5">
        <v>500</v>
      </c>
      <c r="E20" s="14">
        <f aca="true" t="shared" si="2" ref="E20:E25">C20/$C$29</f>
        <v>0.0007309941520467836</v>
      </c>
      <c r="G20" s="2">
        <f aca="true" t="shared" si="3" ref="G20:G25">E20*$G$4</f>
        <v>0.07868421052631579</v>
      </c>
    </row>
    <row r="21" spans="1:7" ht="15">
      <c r="A21">
        <v>5004</v>
      </c>
      <c r="B21" t="s">
        <v>12</v>
      </c>
      <c r="C21" s="5">
        <v>400</v>
      </c>
      <c r="E21" s="14">
        <f t="shared" si="2"/>
        <v>0.0005847953216374269</v>
      </c>
      <c r="G21" s="2">
        <f t="shared" si="3"/>
        <v>0.06294736842105263</v>
      </c>
    </row>
    <row r="22" spans="1:7" ht="15">
      <c r="A22">
        <v>5005</v>
      </c>
      <c r="B22" t="s">
        <v>13</v>
      </c>
      <c r="C22" s="5">
        <v>750</v>
      </c>
      <c r="E22" s="14">
        <f t="shared" si="2"/>
        <v>0.0010964912280701754</v>
      </c>
      <c r="G22" s="2">
        <f t="shared" si="3"/>
        <v>0.11802631578947367</v>
      </c>
    </row>
    <row r="23" spans="1:7" ht="15">
      <c r="A23">
        <v>5006</v>
      </c>
      <c r="B23" t="s">
        <v>14</v>
      </c>
      <c r="C23" s="5">
        <v>100</v>
      </c>
      <c r="E23" s="14">
        <f t="shared" si="2"/>
        <v>0.00014619883040935673</v>
      </c>
      <c r="G23" s="2">
        <f t="shared" si="3"/>
        <v>0.015736842105263157</v>
      </c>
    </row>
    <row r="24" spans="1:7" ht="15">
      <c r="A24">
        <v>5007</v>
      </c>
      <c r="B24" t="s">
        <v>15</v>
      </c>
      <c r="C24" s="5">
        <v>225</v>
      </c>
      <c r="E24" s="14">
        <f t="shared" si="2"/>
        <v>0.0003289473684210526</v>
      </c>
      <c r="G24" s="2">
        <f t="shared" si="3"/>
        <v>0.035407894736842103</v>
      </c>
    </row>
    <row r="25" spans="1:7" ht="15">
      <c r="A25">
        <v>5008</v>
      </c>
      <c r="B25" t="s">
        <v>16</v>
      </c>
      <c r="C25" s="5">
        <v>300</v>
      </c>
      <c r="E25" s="14">
        <f t="shared" si="2"/>
        <v>0.0004385964912280702</v>
      </c>
      <c r="G25" s="2">
        <f t="shared" si="3"/>
        <v>0.047210526315789474</v>
      </c>
    </row>
    <row r="26" spans="1:7" ht="15">
      <c r="A26">
        <v>5900</v>
      </c>
      <c r="B26" t="s">
        <v>17</v>
      </c>
      <c r="C26" s="5">
        <v>90000</v>
      </c>
      <c r="E26" s="14"/>
      <c r="G26" s="2"/>
    </row>
    <row r="27" spans="2:7" ht="15">
      <c r="B27" t="s">
        <v>1</v>
      </c>
      <c r="C27" s="5">
        <v>-88842.46</v>
      </c>
      <c r="E27" s="14"/>
      <c r="G27" s="2"/>
    </row>
    <row r="28" spans="1:8" ht="18" thickBot="1">
      <c r="A28" s="9"/>
      <c r="B28" s="9" t="s">
        <v>29</v>
      </c>
      <c r="C28" s="9"/>
      <c r="D28" s="19">
        <f>C26+C27</f>
        <v>1157.5399999999936</v>
      </c>
      <c r="E28" s="20">
        <f>D28/$C$29</f>
        <v>0.0016923099415204585</v>
      </c>
      <c r="F28" s="9"/>
      <c r="G28" s="10">
        <f>E28*$G$4</f>
        <v>0.18216024210526216</v>
      </c>
      <c r="H28" s="22">
        <v>4</v>
      </c>
    </row>
    <row r="29" spans="1:7" ht="17.25">
      <c r="A29" s="11"/>
      <c r="B29" s="12" t="s">
        <v>44</v>
      </c>
      <c r="C29" s="13">
        <f>SUM(C7:C28)</f>
        <v>684000</v>
      </c>
      <c r="D29" s="22">
        <v>5</v>
      </c>
      <c r="E29" s="13"/>
      <c r="G29" s="13">
        <f>SUM(G7:G28)</f>
        <v>107.64000000000001</v>
      </c>
    </row>
    <row r="30" spans="1:7" ht="17.25">
      <c r="A30" s="11"/>
      <c r="B30" s="12"/>
      <c r="C30" s="13"/>
      <c r="D30" s="22"/>
      <c r="E30" s="13"/>
      <c r="G30" s="13"/>
    </row>
    <row r="31" ht="15">
      <c r="C31" s="2"/>
    </row>
    <row r="32" spans="1:3" ht="15">
      <c r="A32" s="6" t="s">
        <v>37</v>
      </c>
      <c r="C32" s="2"/>
    </row>
    <row r="33" spans="1:9" ht="67.5" customHeight="1">
      <c r="A33" s="26">
        <v>1</v>
      </c>
      <c r="B33" s="44" t="s">
        <v>40</v>
      </c>
      <c r="C33" s="45"/>
      <c r="D33" s="45"/>
      <c r="E33" s="45"/>
      <c r="F33" s="45"/>
      <c r="G33" s="45"/>
      <c r="H33" s="45"/>
      <c r="I33" s="25" t="s">
        <v>39</v>
      </c>
    </row>
    <row r="34" spans="1:9" ht="77.25" customHeight="1">
      <c r="A34" s="38">
        <v>2</v>
      </c>
      <c r="B34" s="46" t="s">
        <v>41</v>
      </c>
      <c r="C34" s="46"/>
      <c r="D34" s="46"/>
      <c r="E34" s="46"/>
      <c r="F34" s="46"/>
      <c r="G34" s="46"/>
      <c r="H34" s="46"/>
      <c r="I34" s="47"/>
    </row>
    <row r="35" spans="1:9" ht="15">
      <c r="A35" s="39"/>
      <c r="B35" s="23" t="s">
        <v>26</v>
      </c>
      <c r="C35" s="3" t="s">
        <v>50</v>
      </c>
      <c r="D35" s="3"/>
      <c r="E35" s="32" t="s">
        <v>21</v>
      </c>
      <c r="F35" s="3"/>
      <c r="G35" s="3" t="s">
        <v>18</v>
      </c>
      <c r="H35" s="3">
        <v>2010</v>
      </c>
      <c r="I35" s="24">
        <v>2009</v>
      </c>
    </row>
    <row r="36" spans="1:9" ht="15">
      <c r="A36" s="39"/>
      <c r="B36" s="3" t="s">
        <v>45</v>
      </c>
      <c r="C36" s="3" t="s">
        <v>51</v>
      </c>
      <c r="D36" s="3" t="s">
        <v>30</v>
      </c>
      <c r="E36" s="32" t="s">
        <v>47</v>
      </c>
      <c r="F36" s="3"/>
      <c r="G36" s="3" t="s">
        <v>19</v>
      </c>
      <c r="H36" s="3" t="s">
        <v>20</v>
      </c>
      <c r="I36" s="24" t="s">
        <v>19</v>
      </c>
    </row>
    <row r="37" spans="1:9" ht="15.75" thickBot="1">
      <c r="A37" s="39"/>
      <c r="B37" s="29" t="s">
        <v>46</v>
      </c>
      <c r="C37" s="30" t="s">
        <v>21</v>
      </c>
      <c r="D37" s="30" t="s">
        <v>31</v>
      </c>
      <c r="E37" s="30" t="s">
        <v>48</v>
      </c>
      <c r="F37" s="30" t="s">
        <v>22</v>
      </c>
      <c r="G37" s="30" t="s">
        <v>23</v>
      </c>
      <c r="H37" s="30" t="s">
        <v>24</v>
      </c>
      <c r="I37" s="31" t="s">
        <v>25</v>
      </c>
    </row>
    <row r="38" spans="1:9" ht="24" customHeight="1" thickTop="1">
      <c r="A38" s="39"/>
      <c r="B38" s="33">
        <v>774342.46</v>
      </c>
      <c r="C38" s="33">
        <f>C27</f>
        <v>-88842.46</v>
      </c>
      <c r="D38" s="34">
        <f>C9</f>
        <v>-1500</v>
      </c>
      <c r="E38" s="35">
        <f>B38+C38+D38</f>
        <v>684000</v>
      </c>
      <c r="F38" s="36">
        <f>E38/6</f>
        <v>114000</v>
      </c>
      <c r="G38" s="35">
        <f>E38-F38</f>
        <v>570000</v>
      </c>
      <c r="H38" s="33">
        <v>52953179</v>
      </c>
      <c r="I38" s="37">
        <f>MIN(3.25,ROUND(G38*100/H38,4))</f>
        <v>1.0764</v>
      </c>
    </row>
    <row r="39" spans="1:9" ht="69.75" customHeight="1">
      <c r="A39" s="27">
        <v>3</v>
      </c>
      <c r="B39" s="40" t="s">
        <v>43</v>
      </c>
      <c r="C39" s="41"/>
      <c r="D39" s="41"/>
      <c r="E39" s="41"/>
      <c r="F39" s="41"/>
      <c r="G39" s="41"/>
      <c r="H39" s="41"/>
      <c r="I39" s="42"/>
    </row>
    <row r="40" spans="1:9" ht="54" customHeight="1">
      <c r="A40" s="28">
        <v>4</v>
      </c>
      <c r="B40" s="40" t="s">
        <v>42</v>
      </c>
      <c r="C40" s="41"/>
      <c r="D40" s="41"/>
      <c r="E40" s="41"/>
      <c r="F40" s="41"/>
      <c r="G40" s="41"/>
      <c r="H40" s="41"/>
      <c r="I40" s="42"/>
    </row>
    <row r="41" spans="1:9" ht="40.5" customHeight="1">
      <c r="A41" s="28">
        <v>5</v>
      </c>
      <c r="B41" s="40" t="s">
        <v>49</v>
      </c>
      <c r="C41" s="41"/>
      <c r="D41" s="41"/>
      <c r="E41" s="41"/>
      <c r="F41" s="41"/>
      <c r="G41" s="41"/>
      <c r="H41" s="41"/>
      <c r="I41" s="42"/>
    </row>
  </sheetData>
  <sheetProtection sheet="1"/>
  <protectedRanges>
    <protectedRange sqref="G3" name="AFC"/>
  </protectedRanges>
  <mergeCells count="8">
    <mergeCell ref="A34:A38"/>
    <mergeCell ref="B39:I39"/>
    <mergeCell ref="B40:I40"/>
    <mergeCell ref="B41:I41"/>
    <mergeCell ref="C3:F3"/>
    <mergeCell ref="C4:F4"/>
    <mergeCell ref="B33:H33"/>
    <mergeCell ref="B34:I34"/>
  </mergeCells>
  <hyperlinks>
    <hyperlink ref="I33" r:id="rId1" display="Maricopa County Office of the Assessor"/>
  </hyperlinks>
  <printOptions/>
  <pageMargins left="0.7" right="0.7" top="0.75" bottom="0.75" header="0.3" footer="0.3"/>
  <pageSetup orientation="portrait" paperSize="9"/>
  <ignoredErrors>
    <ignoredError sqref="C38:D3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2010-06-03T05:53:21Z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