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<sst xmlns="http://schemas.openxmlformats.org/spreadsheetml/2006/main" count="53" uniqueCount="51">
  <si>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</si>
  <si>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</si>
  <si>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</si>
  <si>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</si>
  <si>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</si>
  <si>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</si>
  <si>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</si>
  <si>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</si>
  <si>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</si>
  <si>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</si>
  <si>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</si>
  <si>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</si>
  <si>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</si>
  <si>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</si>
  <si>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</si>
  <si>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</si>
  <si>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</si>
  <si>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</si>
  <si>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</si>
  <si>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</si>
  <si>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</si>
  <si>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</si>
  <si>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</si>
  <si>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</si>
  <si>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Then your property tax for the GCIFD in 2010 would be: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</si>
  <si>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</si>
  <si>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</si>
  <si>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</si>
  <si>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</si>
  <si>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</si>
  <si>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</si>
  <si>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</si>
  <si>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</si>
  <si>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</si>
  <si>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</si>
  <si>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</si>
  <si>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</si>
  <si>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</si>
  <si>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</si>
  <si>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</si>
  <si>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</si>
  <si>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</si>
  <si>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</si>
  <si>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</si>
  <si>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</si>
  <si>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</si>
  <si>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</si>
  <si>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Insurance: GL / Mgt / E &amp; O</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</si>
  <si>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The amount is positive if we expect to pay out more interest than we earn and negative if we expect to earn more than we pay out.</t>
  </si>
  <si>
    <t>2012-13</t>
  </si>
  <si>
    <t>To find your Assessed Full-Cash Value (FCV), look at the Property Valuation Notice you got from the Assessor's Office. Under "2012 Valuations", find the value in the row labeled "FCV" and the colum labeled "Assessed Value". If you can't find this document, go to the Assessor's web site (link at right), search for your property, and find the value in the row labeled "Assessed FCV" and column labeled "2012".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</si>
</sst>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top/>
      <bottom style="double"/>
    </border>
    <border>
      <left/>
      <right/>
      <top/>
      <bottom style="double"/>
    </border>
    <border>
      <left/>
      <right style="thin"/>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33" fillId="0" borderId="11" xfId="53" applyBorder="1" applyAlignment="1" applyProtection="1">
      <alignment horizontal="center" vertical="center" wrapText="1"/>
      <protection/>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9" fontId="39" fillId="0" borderId="0" xfId="59" applyFont="1" applyFill="1" applyAlignment="1">
      <alignment/>
    </xf>
    <xf numFmtId="2" fontId="0" fillId="0" borderId="0" xfId="0" applyNumberFormat="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11" xfId="0" applyBorder="1" applyAlignment="1">
      <alignment vertical="center" wrapText="1"/>
    </xf>
    <xf numFmtId="0" fontId="0" fillId="0" borderId="0" xfId="0" applyAlignment="1">
      <alignment horizontal="right"/>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170" fontId="0" fillId="0" borderId="0" xfId="0" applyNumberFormat="1" applyFont="1" applyFill="1" applyBorder="1" applyAlignment="1">
      <alignment horizontal="center" vertical="top"/>
    </xf>
    <xf numFmtId="0" fontId="22" fillId="0" borderId="0" xfId="0" applyFont="1" applyBorder="1" applyAlignment="1">
      <alignment horizontal="center"/>
    </xf>
    <xf numFmtId="0" fontId="22" fillId="0" borderId="0" xfId="0" applyFont="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19" xfId="0" applyFont="1" applyBorder="1" applyAlignment="1" applyProtection="1">
      <alignment horizontal="center"/>
      <protection locked="0"/>
    </xf>
    <xf numFmtId="0" fontId="22" fillId="0" borderId="20"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22" fillId="0" borderId="22" xfId="0" applyFont="1" applyBorder="1" applyAlignment="1" applyProtection="1">
      <alignment horizontal="center"/>
      <protection locked="0"/>
    </xf>
    <xf numFmtId="170" fontId="22" fillId="0" borderId="0" xfId="0" applyNumberFormat="1" applyFont="1" applyFill="1" applyBorder="1" applyAlignment="1" applyProtection="1">
      <alignment horizontal="center" vertical="top"/>
      <protection locked="0"/>
    </xf>
    <xf numFmtId="170" fontId="22" fillId="0" borderId="0" xfId="42" applyNumberFormat="1" applyFont="1" applyFill="1" applyBorder="1" applyAlignment="1" applyProtection="1">
      <alignment horizontal="center" vertical="top"/>
      <protection locked="0"/>
    </xf>
    <xf numFmtId="170" fontId="22" fillId="0" borderId="0" xfId="0" applyNumberFormat="1" applyFont="1" applyFill="1" applyBorder="1" applyAlignment="1" applyProtection="1">
      <alignment horizontal="center" vertical="top"/>
      <protection/>
    </xf>
    <xf numFmtId="164" fontId="22" fillId="0" borderId="19" xfId="0" applyNumberFormat="1" applyFont="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4.7109375" style="0" customWidth="1"/>
    <col min="4" max="4" width="12.2812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ht="18.75">
      <c r="A1" s="1" t="s">
        <v>0</v>
      </c>
    </row>
    <row r="2" ht="18.75">
      <c r="A2" s="1" t="s">
        <v>33</v>
      </c>
    </row>
    <row r="3" spans="3:8" ht="17.25">
      <c r="C3" s="33" t="s">
        <v>35</v>
      </c>
      <c r="D3" s="33"/>
      <c r="E3" s="33"/>
      <c r="F3" s="33"/>
      <c r="G3" s="4">
        <v>10000</v>
      </c>
      <c r="H3" s="21">
        <v>1</v>
      </c>
    </row>
    <row r="4" spans="3:12" ht="17.25">
      <c r="C4" s="33" t="s">
        <v>24</v>
      </c>
      <c r="D4" s="33"/>
      <c r="E4" s="33"/>
      <c r="F4" s="33"/>
      <c r="G4" s="4">
        <f>ROUND(G3*I37/100,2)</f>
        <v>149.47</v>
      </c>
      <c r="H4" s="21">
        <v>2</v>
      </c>
      <c r="K4" s="3"/>
      <c r="L4" s="4"/>
    </row>
    <row r="5" ht="15">
      <c r="C5" s="2"/>
    </row>
    <row r="6" spans="1:7" ht="15.75" thickBot="1">
      <c r="A6" s="14" t="s">
        <v>31</v>
      </c>
      <c r="B6" s="15"/>
      <c r="C6" s="15" t="s">
        <v>30</v>
      </c>
      <c r="D6" s="8"/>
      <c r="E6" s="16" t="s">
        <v>25</v>
      </c>
      <c r="F6" s="8"/>
      <c r="G6" s="17" t="s">
        <v>29</v>
      </c>
    </row>
    <row r="7" spans="1:9" ht="15">
      <c r="A7">
        <v>5001</v>
      </c>
      <c r="B7" t="s">
        <v>2</v>
      </c>
      <c r="C7" s="4">
        <v>633147.32</v>
      </c>
      <c r="E7" s="13">
        <f>C7/$C$28</f>
        <v>1.0345544444444443</v>
      </c>
      <c r="G7" s="2">
        <f>E7*$G$4</f>
        <v>154.6348528111111</v>
      </c>
      <c r="I7" s="27"/>
    </row>
    <row r="8" spans="1:9" ht="15">
      <c r="A8">
        <v>5002</v>
      </c>
      <c r="B8" t="s">
        <v>47</v>
      </c>
      <c r="C8" s="4">
        <v>21000</v>
      </c>
      <c r="E8" s="13">
        <f>C8/$C$28</f>
        <v>0.03431372549019608</v>
      </c>
      <c r="G8" s="2">
        <f>E8*$G$4</f>
        <v>5.128872549019608</v>
      </c>
      <c r="I8" s="27"/>
    </row>
    <row r="9" spans="1:9" ht="15">
      <c r="A9">
        <v>5100</v>
      </c>
      <c r="B9" t="s">
        <v>3</v>
      </c>
      <c r="C9" s="4">
        <v>1250</v>
      </c>
      <c r="E9" s="13"/>
      <c r="G9" s="2"/>
      <c r="I9" s="27"/>
    </row>
    <row r="10" spans="2:9" ht="15">
      <c r="B10" t="s">
        <v>32</v>
      </c>
      <c r="C10" s="4">
        <v>-400</v>
      </c>
      <c r="E10" s="13"/>
      <c r="G10" s="2"/>
      <c r="I10" s="27"/>
    </row>
    <row r="11" spans="3:9" ht="17.25">
      <c r="C11" s="4"/>
      <c r="D11" s="2">
        <f>C9+C10</f>
        <v>850</v>
      </c>
      <c r="E11" s="20">
        <f>D11/$C$28</f>
        <v>0.001388888888888889</v>
      </c>
      <c r="F11" s="6"/>
      <c r="G11" s="7">
        <f>E11*$G$4</f>
        <v>0.20759722222222224</v>
      </c>
      <c r="H11" s="21">
        <v>3</v>
      </c>
      <c r="I11" s="27"/>
    </row>
    <row r="12" spans="3:9" ht="15">
      <c r="C12" s="4"/>
      <c r="E12" s="13"/>
      <c r="I12" s="27"/>
    </row>
    <row r="13" spans="1:9" ht="15">
      <c r="A13">
        <v>5005.1</v>
      </c>
      <c r="B13" t="s">
        <v>4</v>
      </c>
      <c r="C13" s="4">
        <v>6500</v>
      </c>
      <c r="E13" s="13">
        <f>C13/$C$28</f>
        <v>0.010620915032679739</v>
      </c>
      <c r="G13" s="2">
        <f>E13*$G$4</f>
        <v>1.5875081699346405</v>
      </c>
      <c r="I13" s="27"/>
    </row>
    <row r="14" spans="1:9" ht="15">
      <c r="A14">
        <v>5005.2</v>
      </c>
      <c r="B14" t="s">
        <v>5</v>
      </c>
      <c r="C14" s="4">
        <v>8250</v>
      </c>
      <c r="E14" s="13">
        <f>C14/$C$28</f>
        <v>0.013480392156862746</v>
      </c>
      <c r="G14" s="2">
        <f>E14*$G$4</f>
        <v>2.0149142156862747</v>
      </c>
      <c r="I14" s="27"/>
    </row>
    <row r="15" spans="1:9" ht="15">
      <c r="A15">
        <v>5005.3</v>
      </c>
      <c r="B15" t="s">
        <v>6</v>
      </c>
      <c r="C15" s="4">
        <v>1500</v>
      </c>
      <c r="E15" s="13">
        <f>C15/$C$28</f>
        <v>0.0024509803921568627</v>
      </c>
      <c r="G15" s="2">
        <f>E15*$G$4</f>
        <v>0.36634803921568626</v>
      </c>
      <c r="I15" s="27"/>
    </row>
    <row r="16" spans="1:9" ht="15">
      <c r="A16">
        <v>5005.4</v>
      </c>
      <c r="B16" t="s">
        <v>7</v>
      </c>
      <c r="C16" s="4">
        <v>1500</v>
      </c>
      <c r="E16" s="13">
        <f>C16/$C$28</f>
        <v>0.0024509803921568627</v>
      </c>
      <c r="G16" s="2">
        <f>E16*$G$4</f>
        <v>0.36634803921568626</v>
      </c>
      <c r="I16" s="27"/>
    </row>
    <row r="17" spans="1:9" ht="15">
      <c r="A17">
        <v>5005.5</v>
      </c>
      <c r="B17" t="s">
        <v>8</v>
      </c>
      <c r="C17" s="4">
        <v>600</v>
      </c>
      <c r="E17" s="13">
        <f>C17/$C$28</f>
        <v>0.000980392156862745</v>
      </c>
      <c r="G17" s="2">
        <f>E17*$G$4</f>
        <v>0.1465392156862745</v>
      </c>
      <c r="I17" s="27"/>
    </row>
    <row r="18" spans="3:9" ht="15">
      <c r="C18" s="4"/>
      <c r="E18" s="13"/>
      <c r="I18" s="27"/>
    </row>
    <row r="19" spans="1:9" ht="15">
      <c r="A19">
        <v>5003</v>
      </c>
      <c r="B19" t="s">
        <v>9</v>
      </c>
      <c r="C19" s="4">
        <v>400</v>
      </c>
      <c r="E19" s="13">
        <f aca="true" t="shared" si="0" ref="E19:E24">C19/$C$28</f>
        <v>0.00065359477124183</v>
      </c>
      <c r="G19" s="2">
        <f aca="true" t="shared" si="1" ref="G19:G24">E19*$G$4</f>
        <v>0.09769281045751634</v>
      </c>
      <c r="I19" s="27"/>
    </row>
    <row r="20" spans="1:9" ht="15">
      <c r="A20">
        <v>5004</v>
      </c>
      <c r="B20" t="s">
        <v>10</v>
      </c>
      <c r="C20" s="4">
        <v>300</v>
      </c>
      <c r="E20" s="13">
        <f t="shared" si="0"/>
        <v>0.0004901960784313725</v>
      </c>
      <c r="G20" s="2">
        <f t="shared" si="1"/>
        <v>0.07326960784313725</v>
      </c>
      <c r="I20" s="27"/>
    </row>
    <row r="21" spans="1:9" ht="15">
      <c r="A21">
        <v>5005</v>
      </c>
      <c r="B21" t="s">
        <v>11</v>
      </c>
      <c r="C21" s="4">
        <v>2500</v>
      </c>
      <c r="E21" s="13">
        <f t="shared" si="0"/>
        <v>0.004084967320261438</v>
      </c>
      <c r="G21" s="2">
        <f t="shared" si="1"/>
        <v>0.6105800653594772</v>
      </c>
      <c r="I21" s="27"/>
    </row>
    <row r="22" spans="1:9" ht="15">
      <c r="A22">
        <v>5006</v>
      </c>
      <c r="B22" t="s">
        <v>12</v>
      </c>
      <c r="C22" s="4">
        <v>100</v>
      </c>
      <c r="E22" s="13">
        <f t="shared" si="0"/>
        <v>0.0001633986928104575</v>
      </c>
      <c r="G22" s="2">
        <f t="shared" si="1"/>
        <v>0.024423202614379084</v>
      </c>
      <c r="I22" s="27"/>
    </row>
    <row r="23" spans="1:9" ht="15">
      <c r="A23">
        <v>5007</v>
      </c>
      <c r="B23" t="s">
        <v>13</v>
      </c>
      <c r="C23" s="4">
        <v>225</v>
      </c>
      <c r="E23" s="13">
        <f t="shared" si="0"/>
        <v>0.0003676470588235294</v>
      </c>
      <c r="G23" s="2">
        <f t="shared" si="1"/>
        <v>0.05495220588235294</v>
      </c>
      <c r="I23" s="27"/>
    </row>
    <row r="24" spans="1:9" ht="15">
      <c r="A24">
        <v>5016</v>
      </c>
      <c r="B24" t="s">
        <v>14</v>
      </c>
      <c r="C24" s="4">
        <v>300</v>
      </c>
      <c r="E24" s="13">
        <f t="shared" si="0"/>
        <v>0.0004901960784313725</v>
      </c>
      <c r="G24" s="2">
        <f t="shared" si="1"/>
        <v>0.07326960784313725</v>
      </c>
      <c r="I24" s="27"/>
    </row>
    <row r="25" spans="1:9" ht="15">
      <c r="A25">
        <v>5900</v>
      </c>
      <c r="B25" t="s">
        <v>15</v>
      </c>
      <c r="C25" s="4">
        <v>51661.77</v>
      </c>
      <c r="E25" s="13"/>
      <c r="G25" s="2"/>
      <c r="I25" s="27"/>
    </row>
    <row r="26" spans="2:9" ht="15">
      <c r="B26" t="s">
        <v>1</v>
      </c>
      <c r="C26" s="4">
        <v>-116834.09</v>
      </c>
      <c r="E26" s="13"/>
      <c r="G26" s="2"/>
      <c r="I26" s="27"/>
    </row>
    <row r="27" spans="1:9" ht="18" thickBot="1">
      <c r="A27" s="8"/>
      <c r="B27" s="8" t="s">
        <v>26</v>
      </c>
      <c r="C27" s="8"/>
      <c r="D27" s="18">
        <f>C25+C26</f>
        <v>-65172.32</v>
      </c>
      <c r="E27" s="19">
        <f>D27/$C$28</f>
        <v>-0.10649071895424836</v>
      </c>
      <c r="F27" s="8"/>
      <c r="G27" s="9">
        <f>E27*$G$4</f>
        <v>-15.917167762091502</v>
      </c>
      <c r="H27" s="21">
        <v>4</v>
      </c>
      <c r="I27" s="27"/>
    </row>
    <row r="28" spans="1:7" ht="17.25">
      <c r="A28" s="10"/>
      <c r="B28" s="11" t="s">
        <v>39</v>
      </c>
      <c r="C28" s="12">
        <f>SUM(C7:C27)</f>
        <v>612000</v>
      </c>
      <c r="D28" s="21">
        <v>5</v>
      </c>
      <c r="E28" s="26">
        <f>SUM(E7:E27)</f>
        <v>1</v>
      </c>
      <c r="G28" s="12">
        <f>SUM(G7:G27)</f>
        <v>149.47</v>
      </c>
    </row>
    <row r="29" spans="1:7" ht="17.25">
      <c r="A29" s="10"/>
      <c r="B29" s="11"/>
      <c r="C29" s="12"/>
      <c r="D29" s="21"/>
      <c r="E29" s="12"/>
      <c r="G29" s="12"/>
    </row>
    <row r="30" ht="15">
      <c r="C30" s="2"/>
    </row>
    <row r="31" spans="1:3" ht="15">
      <c r="A31" s="5" t="s">
        <v>34</v>
      </c>
      <c r="C31" s="2"/>
    </row>
    <row r="32" spans="1:9" ht="67.5" customHeight="1">
      <c r="A32" s="23">
        <v>1</v>
      </c>
      <c r="B32" s="34" t="s">
        <v>50</v>
      </c>
      <c r="C32" s="35"/>
      <c r="D32" s="35"/>
      <c r="E32" s="35"/>
      <c r="F32" s="35"/>
      <c r="G32" s="35"/>
      <c r="H32" s="35"/>
      <c r="I32" s="22" t="s">
        <v>36</v>
      </c>
    </row>
    <row r="33" spans="1:9" ht="77.25" customHeight="1">
      <c r="A33" s="28">
        <v>2</v>
      </c>
      <c r="B33" s="36" t="s">
        <v>37</v>
      </c>
      <c r="C33" s="36"/>
      <c r="D33" s="36"/>
      <c r="E33" s="36"/>
      <c r="F33" s="36"/>
      <c r="G33" s="36"/>
      <c r="H33" s="36"/>
      <c r="I33" s="37"/>
    </row>
    <row r="34" spans="1:9" ht="15">
      <c r="A34" s="29"/>
      <c r="B34" s="39" t="s">
        <v>49</v>
      </c>
      <c r="C34" s="40" t="s">
        <v>45</v>
      </c>
      <c r="D34" s="40"/>
      <c r="E34" s="41" t="s">
        <v>19</v>
      </c>
      <c r="F34" s="40"/>
      <c r="G34" s="40" t="s">
        <v>16</v>
      </c>
      <c r="H34" s="40"/>
      <c r="I34" s="42"/>
    </row>
    <row r="35" spans="1:9" ht="15">
      <c r="A35" s="29"/>
      <c r="B35" s="40" t="s">
        <v>40</v>
      </c>
      <c r="C35" s="40" t="s">
        <v>46</v>
      </c>
      <c r="D35" s="40" t="s">
        <v>27</v>
      </c>
      <c r="E35" s="41" t="s">
        <v>42</v>
      </c>
      <c r="F35" s="40"/>
      <c r="G35" s="40" t="s">
        <v>17</v>
      </c>
      <c r="H35" s="40" t="s">
        <v>18</v>
      </c>
      <c r="I35" s="42" t="s">
        <v>17</v>
      </c>
    </row>
    <row r="36" spans="1:9" ht="15.75" thickBot="1">
      <c r="A36" s="29"/>
      <c r="B36" s="43" t="s">
        <v>41</v>
      </c>
      <c r="C36" s="44" t="s">
        <v>19</v>
      </c>
      <c r="D36" s="44" t="s">
        <v>28</v>
      </c>
      <c r="E36" s="44" t="s">
        <v>43</v>
      </c>
      <c r="F36" s="44" t="s">
        <v>20</v>
      </c>
      <c r="G36" s="44" t="s">
        <v>21</v>
      </c>
      <c r="H36" s="44" t="s">
        <v>22</v>
      </c>
      <c r="I36" s="45" t="s">
        <v>23</v>
      </c>
    </row>
    <row r="37" spans="1:9" ht="24" customHeight="1" thickTop="1">
      <c r="A37" s="29"/>
      <c r="B37" s="46">
        <f>E37-D37-C37</f>
        <v>729234.09</v>
      </c>
      <c r="C37" s="46">
        <f>C26</f>
        <v>-116834.09</v>
      </c>
      <c r="D37" s="47">
        <f>C10</f>
        <v>-400</v>
      </c>
      <c r="E37" s="38">
        <f>C28</f>
        <v>612000</v>
      </c>
      <c r="F37" s="48">
        <f>E37/6</f>
        <v>102000</v>
      </c>
      <c r="G37" s="38">
        <f>E37-F37</f>
        <v>510000</v>
      </c>
      <c r="H37" s="46">
        <v>34121093</v>
      </c>
      <c r="I37" s="49">
        <f>MIN(3.25,ROUND(G37*100/H37,4))</f>
        <v>1.4947</v>
      </c>
    </row>
    <row r="38" spans="1:9" ht="69.75" customHeight="1">
      <c r="A38" s="24">
        <v>3</v>
      </c>
      <c r="B38" s="30" t="s">
        <v>48</v>
      </c>
      <c r="C38" s="31"/>
      <c r="D38" s="31"/>
      <c r="E38" s="31"/>
      <c r="F38" s="31"/>
      <c r="G38" s="31"/>
      <c r="H38" s="31"/>
      <c r="I38" s="32"/>
    </row>
    <row r="39" spans="1:9" ht="54" customHeight="1">
      <c r="A39" s="25">
        <v>4</v>
      </c>
      <c r="B39" s="30" t="s">
        <v>38</v>
      </c>
      <c r="C39" s="31"/>
      <c r="D39" s="31"/>
      <c r="E39" s="31"/>
      <c r="F39" s="31"/>
      <c r="G39" s="31"/>
      <c r="H39" s="31"/>
      <c r="I39" s="32"/>
    </row>
    <row r="40" spans="1:9" ht="40.5" customHeight="1">
      <c r="A40" s="25">
        <v>5</v>
      </c>
      <c r="B40" s="30" t="s">
        <v>44</v>
      </c>
      <c r="C40" s="31"/>
      <c r="D40" s="31"/>
      <c r="E40" s="31"/>
      <c r="F40" s="31"/>
      <c r="G40" s="31"/>
      <c r="H40" s="31"/>
      <c r="I40" s="32"/>
    </row>
  </sheetData>
  <sheetProtection sheet="1"/>
  <protectedRanges>
    <protectedRange sqref="G3" name="AFC"/>
  </protectedRanges>
  <mergeCells count="8">
    <mergeCell ref="A33:A37"/>
    <mergeCell ref="B38:I38"/>
    <mergeCell ref="B39:I39"/>
    <mergeCell ref="B40:I40"/>
    <mergeCell ref="C3:F3"/>
    <mergeCell ref="C4:F4"/>
    <mergeCell ref="B32:H32"/>
    <mergeCell ref="B33:I33"/>
  </mergeCells>
  <hyperlinks>
    <hyperlink ref="I32" r:id="rId1" display="Maricopa County Office of the Assessor"/>
  </hyperlinks>
  <printOptions/>
  <pageMargins left="0.7" right="0.7" top="0.75" bottom="0.75" header="0.3" footer="0.3"/>
  <pageSetup horizontalDpi="300" verticalDpi="300" orientation="portrait" r:id="rId2"/>
  <ignoredErrors>
    <ignoredError sqref="C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 </cp:lastModifiedBy>
  <cp:lastPrinted>2010-05-21T03:22:55Z</cp:lastPrinted>
  <dcterms:created xsi:type="dcterms:W3CDTF">2010-05-10T23:15:17Z</dcterms:created>
  <dcterms:modified xsi:type="dcterms:W3CDTF">2012-07-22T04:45:57Z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