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35" windowWidth="19155" windowHeight="7965" activeTab="0"/>
  </bookViews>
  <sheets>
    <sheet name="Proposed Budget 2010-11" sheetId="1" r:id="rId1"/>
  </sheets>
  <definedNames/>
  <calcPr fullCalcOnLoad="1"/>
</workbook>
</file>

<file path=xl/sharedStrings.xml><?xml version="1.0" encoding="utf-8"?>
<sst xmlns="http://schemas.openxmlformats.org/spreadsheetml/2006/main" count="56" uniqueCount="55">
  <si>
    <t>Gilbert County Island Fire District - Tax Authority 11582</t>
  </si>
  <si>
    <t>Unreserved Fund Balance</t>
  </si>
  <si>
    <t>Fire Protection Services Contract</t>
  </si>
  <si>
    <t>Bank of America - LOC</t>
  </si>
  <si>
    <t>Legal / Attorney Services</t>
  </si>
  <si>
    <t>Consultant / Administrative Services</t>
  </si>
  <si>
    <t>Certified Public Accountant</t>
  </si>
  <si>
    <t>CPA - Audit Services</t>
  </si>
  <si>
    <t>Election Services / Expenses</t>
  </si>
  <si>
    <t>Public Notice / Publishing</t>
  </si>
  <si>
    <t>Printing</t>
  </si>
  <si>
    <t>Records Retention / Filing</t>
  </si>
  <si>
    <t>Office supplies</t>
  </si>
  <si>
    <t>Postage / Mailing</t>
  </si>
  <si>
    <t>Web Site Maint.</t>
  </si>
  <si>
    <t>Contingency / Financial Reserve</t>
  </si>
  <si>
    <t>PROPERTY</t>
  </si>
  <si>
    <t>TAX</t>
  </si>
  <si>
    <t>BALANCE</t>
  </si>
  <si>
    <t>FDAT</t>
  </si>
  <si>
    <t>VALUE</t>
  </si>
  <si>
    <t>RATE</t>
  </si>
  <si>
    <t>% of Total</t>
  </si>
  <si>
    <t>Additions to Financial Reserve</t>
  </si>
  <si>
    <t>INTEREST</t>
  </si>
  <si>
    <t>INCOME</t>
  </si>
  <si>
    <t>Your Share</t>
  </si>
  <si>
    <t>Estimate</t>
  </si>
  <si>
    <t>Expenditure</t>
  </si>
  <si>
    <t>Interest Income</t>
  </si>
  <si>
    <t>Where Does Your Money Go?</t>
  </si>
  <si>
    <t>Notes:</t>
  </si>
  <si>
    <t>If your Assessed Full-Cash Value is:</t>
  </si>
  <si>
    <t>The GCIFD maintains a contingency financial reserve in order to pay unforeseen expenses. Funds in the reserve from the previous fiscal year are considered a revenue line item; funds remaining in the reserve for the current fiscal year are considered an expenditure line item. To get the amount we propose to add to the fund this year, we subtract the revenue from the expenditure to get the net expenditure for this year.</t>
  </si>
  <si>
    <t>Net Expenditures</t>
  </si>
  <si>
    <t>BUDGET REQUEST</t>
  </si>
  <si>
    <t>(TOTAL EXPENDITURES)</t>
  </si>
  <si>
    <t>(NET EX-</t>
  </si>
  <si>
    <t>PENDITURES)</t>
  </si>
  <si>
    <t xml:space="preserve">Note that the "Net Expenditures" does not match the "Total Expenditures" amount listed in the budget. This is because we have already subtracted out the "Interest Income" and "Unreserved Fund Balance" revenue line items (see Note 2). </t>
  </si>
  <si>
    <t>UNRESERVED</t>
  </si>
  <si>
    <t>FUND</t>
  </si>
  <si>
    <t>Insurance: GL / Mgt / E &amp; O</t>
  </si>
  <si>
    <t>The GCIFD has a bank account to manage its funds. When we have a positive balance, we earn interest; when we have a negative balance, we pay interest. The first value is considered a revenue line item and the second an expenditure line item. To get the amount we propose to pay this year, we subtract the interest revenue from the interest expenditure to get the net interest expenditure. The amount is positive if we expect to pay out more interest than we earn and negative if we expect to earn more than we pay out.</t>
  </si>
  <si>
    <t>FY</t>
  </si>
  <si>
    <t>Your property tax based on the proposed budget is determined by multiplying the GCIFD tax rate by your assessed FCV.  The tax rate is determined by taking the total budget request; subtracting items like interest income and financial reserves carried over from last year; subtracting other tax revenue such as Fire District Assistance Tax (FDAT); and then dividing by the total assessed value of all properties in the GCIFD. This is shown in the chart below:</t>
  </si>
  <si>
    <t>OTHER</t>
  </si>
  <si>
    <t>TAXES</t>
  </si>
  <si>
    <t>(4004)</t>
  </si>
  <si>
    <t>(4009)</t>
  </si>
  <si>
    <t>NET</t>
  </si>
  <si>
    <t>ASSESSED</t>
  </si>
  <si>
    <t>Maricopa Co. Office of the Assessor</t>
  </si>
  <si>
    <t>(4012)</t>
  </si>
  <si>
    <t>TAX LEVY</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</si>
</sst>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_(&quot;$&quot;* #,##0.0000_);_(&quot;$&quot;* \(#,##0.0000\);_(&quot;$&quot;* &quot;-&quot;??_);_(@_)"/>
    <numFmt numFmtId="167" formatCode="0.000000"/>
    <numFmt numFmtId="168" formatCode="[$-409]dddd\,\ mmmm\ dd\,\ yyyy"/>
    <numFmt numFmtId="169" formatCode="[$-409]h:mm:ss\ AM/PM"/>
    <numFmt numFmtId="170" formatCode="&quot;$&quot;#,##0.00"/>
    <numFmt numFmtId="171" formatCode="0.000000000"/>
    <numFmt numFmtId="172" formatCode="0.0000000000"/>
    <numFmt numFmtId="173" formatCode="0.00000000"/>
    <numFmt numFmtId="174" formatCode="0.0000000"/>
    <numFmt numFmtId="175" formatCode="0.00000"/>
    <numFmt numFmtId="176" formatCode="0.000"/>
    <numFmt numFmtId="177" formatCode="[$-409]dddd\,\ mmmm\ d\,\ yyyy"/>
    <numFmt numFmtId="178" formatCode="_(&quot;$&quot;* #,##0.000_);_(&quot;$&quot;* \(#,##0.000\);_(&quot;$&quot;* &quot;-&quot;??_);_(@_)"/>
  </numFmts>
  <fonts count="43">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vertAlign val="superscript"/>
      <sz val="11"/>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vertAlign val="superscript"/>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top/>
      <bottom style="double"/>
    </border>
    <border>
      <left/>
      <right/>
      <top/>
      <bottom style="double"/>
    </border>
    <border>
      <left/>
      <right style="thin"/>
      <top/>
      <bottom style="double"/>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8">
    <xf numFmtId="0" fontId="0" fillId="0" borderId="0" xfId="0" applyFont="1" applyAlignment="1">
      <alignment/>
    </xf>
    <xf numFmtId="0" fontId="41" fillId="0" borderId="0" xfId="0" applyFont="1" applyAlignment="1">
      <alignment/>
    </xf>
    <xf numFmtId="44" fontId="0" fillId="0" borderId="0" xfId="0" applyNumberFormat="1" applyAlignment="1">
      <alignment/>
    </xf>
    <xf numFmtId="0" fontId="0" fillId="0" borderId="0" xfId="0" applyAlignment="1">
      <alignment horizontal="right"/>
    </xf>
    <xf numFmtId="44" fontId="0" fillId="0" borderId="0" xfId="44" applyFont="1" applyAlignment="1">
      <alignment/>
    </xf>
    <xf numFmtId="0" fontId="0" fillId="0" borderId="0" xfId="0" applyAlignment="1">
      <alignment horizontal="center"/>
    </xf>
    <xf numFmtId="0" fontId="0" fillId="0" borderId="0" xfId="0" applyBorder="1" applyAlignment="1">
      <alignment/>
    </xf>
    <xf numFmtId="44" fontId="0" fillId="0" borderId="0" xfId="0" applyNumberFormat="1" applyBorder="1" applyAlignment="1">
      <alignment/>
    </xf>
    <xf numFmtId="0" fontId="0" fillId="0" borderId="10" xfId="0" applyBorder="1" applyAlignment="1">
      <alignment/>
    </xf>
    <xf numFmtId="44" fontId="0" fillId="0" borderId="10" xfId="0" applyNumberFormat="1" applyBorder="1" applyAlignment="1">
      <alignment/>
    </xf>
    <xf numFmtId="0" fontId="0" fillId="0" borderId="0" xfId="0" applyFill="1" applyAlignment="1">
      <alignment/>
    </xf>
    <xf numFmtId="0" fontId="39" fillId="0" borderId="0" xfId="0" applyFont="1" applyFill="1" applyAlignment="1">
      <alignment/>
    </xf>
    <xf numFmtId="44" fontId="39" fillId="0" borderId="0" xfId="0" applyNumberFormat="1" applyFont="1" applyFill="1" applyAlignment="1">
      <alignment/>
    </xf>
    <xf numFmtId="10" fontId="0" fillId="0" borderId="0" xfId="0" applyNumberFormat="1" applyAlignment="1">
      <alignment/>
    </xf>
    <xf numFmtId="0" fontId="39" fillId="0" borderId="10" xfId="0" applyFont="1" applyFill="1" applyBorder="1" applyAlignment="1">
      <alignment/>
    </xf>
    <xf numFmtId="0" fontId="0" fillId="0" borderId="10" xfId="0" applyFill="1" applyBorder="1" applyAlignment="1">
      <alignment/>
    </xf>
    <xf numFmtId="0" fontId="39" fillId="0" borderId="10" xfId="0" applyFont="1" applyBorder="1" applyAlignment="1">
      <alignment/>
    </xf>
    <xf numFmtId="0" fontId="39" fillId="0" borderId="10" xfId="0" applyFont="1" applyBorder="1" applyAlignment="1">
      <alignment vertical="center"/>
    </xf>
    <xf numFmtId="44" fontId="0" fillId="0" borderId="10" xfId="44" applyFont="1" applyBorder="1" applyAlignment="1">
      <alignment/>
    </xf>
    <xf numFmtId="10" fontId="0" fillId="0" borderId="10" xfId="0" applyNumberFormat="1" applyBorder="1" applyAlignment="1">
      <alignment/>
    </xf>
    <xf numFmtId="10" fontId="0" fillId="0" borderId="0" xfId="0" applyNumberFormat="1" applyBorder="1" applyAlignment="1">
      <alignment/>
    </xf>
    <xf numFmtId="0" fontId="42" fillId="0" borderId="0" xfId="0" applyFont="1" applyAlignment="1">
      <alignment horizontal="left"/>
    </xf>
    <xf numFmtId="0" fontId="33" fillId="0" borderId="11" xfId="53" applyBorder="1" applyAlignment="1" applyProtection="1">
      <alignment horizontal="center" vertical="center" wrapText="1"/>
      <protection/>
    </xf>
    <xf numFmtId="0" fontId="0" fillId="0" borderId="12" xfId="0" applyBorder="1" applyAlignment="1">
      <alignment horizontal="center" vertical="center"/>
    </xf>
    <xf numFmtId="0" fontId="0" fillId="0" borderId="13" xfId="0" applyBorder="1" applyAlignment="1">
      <alignment vertical="center"/>
    </xf>
    <xf numFmtId="0" fontId="0" fillId="0" borderId="12" xfId="0" applyBorder="1" applyAlignment="1">
      <alignment vertical="center"/>
    </xf>
    <xf numFmtId="9" fontId="39" fillId="0" borderId="0" xfId="59" applyFont="1" applyFill="1" applyAlignment="1">
      <alignment/>
    </xf>
    <xf numFmtId="2" fontId="0" fillId="0" borderId="0" xfId="0" applyNumberFormat="1" applyAlignment="1">
      <alignment/>
    </xf>
    <xf numFmtId="170" fontId="0" fillId="0" borderId="0" xfId="0" applyNumberFormat="1" applyFont="1" applyFill="1" applyBorder="1" applyAlignment="1">
      <alignment horizontal="center" vertical="top"/>
    </xf>
    <xf numFmtId="0" fontId="22" fillId="0" borderId="0" xfId="0" applyFont="1" applyBorder="1" applyAlignment="1">
      <alignment horizontal="center"/>
    </xf>
    <xf numFmtId="0" fontId="22" fillId="0" borderId="0" xfId="0" applyFont="1" applyBorder="1" applyAlignment="1" applyProtection="1">
      <alignment horizontal="center"/>
      <protection locked="0"/>
    </xf>
    <xf numFmtId="0" fontId="22" fillId="0" borderId="0" xfId="0" applyFont="1" applyFill="1" applyBorder="1" applyAlignment="1" applyProtection="1">
      <alignment horizontal="center"/>
      <protection locked="0"/>
    </xf>
    <xf numFmtId="0" fontId="22" fillId="0" borderId="14" xfId="0" applyFont="1" applyBorder="1" applyAlignment="1" applyProtection="1">
      <alignment horizontal="center"/>
      <protection locked="0"/>
    </xf>
    <xf numFmtId="0" fontId="22" fillId="0" borderId="15" xfId="0" applyFont="1" applyBorder="1" applyAlignment="1" applyProtection="1">
      <alignment horizontal="center"/>
      <protection locked="0"/>
    </xf>
    <xf numFmtId="0" fontId="22" fillId="0" borderId="16" xfId="0" applyFont="1" applyBorder="1" applyAlignment="1" applyProtection="1">
      <alignment horizontal="center"/>
      <protection locked="0"/>
    </xf>
    <xf numFmtId="0" fontId="22" fillId="0" borderId="17" xfId="0" applyFont="1" applyBorder="1" applyAlignment="1" applyProtection="1">
      <alignment horizontal="center"/>
      <protection locked="0"/>
    </xf>
    <xf numFmtId="170" fontId="22" fillId="0" borderId="0" xfId="0" applyNumberFormat="1" applyFont="1" applyFill="1" applyBorder="1" applyAlignment="1" applyProtection="1">
      <alignment horizontal="center" vertical="top"/>
      <protection locked="0"/>
    </xf>
    <xf numFmtId="170" fontId="22" fillId="0" borderId="0" xfId="42" applyNumberFormat="1" applyFont="1" applyFill="1" applyBorder="1" applyAlignment="1" applyProtection="1">
      <alignment horizontal="center" vertical="top"/>
      <protection locked="0"/>
    </xf>
    <xf numFmtId="170" fontId="22" fillId="0" borderId="0" xfId="0" applyNumberFormat="1" applyFont="1" applyFill="1" applyBorder="1" applyAlignment="1" applyProtection="1">
      <alignment horizontal="center" vertical="top"/>
      <protection/>
    </xf>
    <xf numFmtId="164" fontId="22" fillId="0" borderId="14" xfId="0" applyNumberFormat="1" applyFont="1" applyBorder="1" applyAlignment="1" applyProtection="1">
      <alignment horizontal="center" vertical="top"/>
      <protection/>
    </xf>
    <xf numFmtId="0" fontId="39" fillId="0" borderId="0" xfId="0" applyFont="1" applyAlignment="1">
      <alignment horizontal="right"/>
    </xf>
    <xf numFmtId="0" fontId="39" fillId="0" borderId="0" xfId="0" applyFont="1" applyAlignment="1">
      <alignment/>
    </xf>
    <xf numFmtId="0" fontId="39" fillId="0" borderId="0" xfId="0" applyNumberFormat="1" applyFont="1" applyAlignment="1">
      <alignmen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11" xfId="0" applyBorder="1" applyAlignment="1">
      <alignment vertical="center" wrapText="1"/>
    </xf>
    <xf numFmtId="0" fontId="0" fillId="0" borderId="0" xfId="0" applyAlignment="1">
      <alignment horizontal="right"/>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49" fontId="22" fillId="0" borderId="16" xfId="0" applyNumberFormat="1" applyFont="1" applyBorder="1" applyAlignment="1" applyProtection="1">
      <alignment horizontal="center"/>
      <protection locked="0"/>
    </xf>
    <xf numFmtId="49" fontId="0" fillId="0" borderId="16" xfId="0" applyNumberFormat="1" applyBorder="1" applyAlignment="1">
      <alignment horizontal="center"/>
    </xf>
    <xf numFmtId="170" fontId="0" fillId="0" borderId="0" xfId="0" applyNumberFormat="1" applyAlignment="1">
      <alignment vertical="top"/>
    </xf>
    <xf numFmtId="0" fontId="0" fillId="0" borderId="0" xfId="0"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ricopa.gov/Assessor/ParcelApplication/Default.asp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1"/>
  <sheetViews>
    <sheetView tabSelected="1" zoomScalePageLayoutView="0" workbookViewId="0" topLeftCell="A1">
      <selection activeCell="G3" sqref="G3"/>
    </sheetView>
  </sheetViews>
  <sheetFormatPr defaultColWidth="9.140625" defaultRowHeight="15"/>
  <cols>
    <col min="1" max="1" width="9.00390625" style="0" customWidth="1"/>
    <col min="2" max="2" width="36.8515625" style="0" bestFit="1" customWidth="1"/>
    <col min="3" max="3" width="15.28125" style="0" bestFit="1" customWidth="1"/>
    <col min="4" max="4" width="12.28125" style="0" bestFit="1" customWidth="1"/>
    <col min="5" max="5" width="13.421875" style="0" bestFit="1" customWidth="1"/>
    <col min="6" max="6" width="11.140625" style="0" bestFit="1" customWidth="1"/>
    <col min="7" max="7" width="11.57421875" style="0" bestFit="1" customWidth="1"/>
    <col min="8" max="8" width="11.140625" style="0" bestFit="1" customWidth="1"/>
    <col min="9" max="9" width="13.8515625" style="0" bestFit="1" customWidth="1"/>
    <col min="10" max="10" width="12.421875" style="0" bestFit="1" customWidth="1"/>
    <col min="11" max="11" width="8.8515625" style="0" customWidth="1"/>
  </cols>
  <sheetData>
    <row r="1" spans="1:7" ht="18.75">
      <c r="A1" s="1" t="s">
        <v>0</v>
      </c>
      <c r="E1" s="40" t="s">
        <v>44</v>
      </c>
      <c r="F1" s="41">
        <v>2015</v>
      </c>
      <c r="G1" s="42" t="str">
        <f>CONCATENATE("-",F1+1)</f>
        <v>-2016</v>
      </c>
    </row>
    <row r="2" ht="18.75">
      <c r="A2" s="1" t="s">
        <v>30</v>
      </c>
    </row>
    <row r="3" spans="3:9" ht="17.25">
      <c r="C3" s="48" t="s">
        <v>32</v>
      </c>
      <c r="D3" s="48"/>
      <c r="E3" s="48"/>
      <c r="F3" s="48"/>
      <c r="G3" s="4">
        <v>10000</v>
      </c>
      <c r="H3" s="21">
        <v>1</v>
      </c>
      <c r="I3" s="21"/>
    </row>
    <row r="4" spans="3:13" ht="17.25">
      <c r="C4" s="48" t="str">
        <f>CONCATENATE("Then your property tax for the GCIFD in ",F1," would be:")</f>
        <v>Then your property tax for the GCIFD in 2015 would be:</v>
      </c>
      <c r="D4" s="48"/>
      <c r="E4" s="48"/>
      <c r="F4" s="48"/>
      <c r="G4" s="4">
        <f>ROUND(G3*J38/100,2)</f>
        <v>170.32</v>
      </c>
      <c r="H4" s="21">
        <v>2</v>
      </c>
      <c r="I4" s="21"/>
      <c r="L4" s="3"/>
      <c r="M4" s="4"/>
    </row>
    <row r="5" ht="15">
      <c r="C5" s="2"/>
    </row>
    <row r="6" spans="1:7" ht="15.75" thickBot="1">
      <c r="A6" s="14" t="s">
        <v>28</v>
      </c>
      <c r="B6" s="15"/>
      <c r="C6" s="15" t="s">
        <v>27</v>
      </c>
      <c r="D6" s="8"/>
      <c r="E6" s="16" t="s">
        <v>22</v>
      </c>
      <c r="F6" s="8"/>
      <c r="G6" s="17" t="s">
        <v>26</v>
      </c>
    </row>
    <row r="7" spans="1:7" ht="15">
      <c r="A7">
        <v>5001</v>
      </c>
      <c r="B7" t="s">
        <v>2</v>
      </c>
      <c r="C7" s="4">
        <v>725310</v>
      </c>
      <c r="E7" s="13">
        <f>C7/$C$28</f>
        <v>0.9740934730056406</v>
      </c>
      <c r="G7" s="2">
        <f>E7*$G$4</f>
        <v>165.90760032232072</v>
      </c>
    </row>
    <row r="8" spans="1:7" ht="15">
      <c r="A8">
        <v>5002</v>
      </c>
      <c r="B8" t="s">
        <v>42</v>
      </c>
      <c r="C8" s="4">
        <v>23000</v>
      </c>
      <c r="E8" s="13">
        <f>C8/$C$28</f>
        <v>0.030889067955949503</v>
      </c>
      <c r="G8" s="2">
        <f>E8*$G$4</f>
        <v>5.261026054257319</v>
      </c>
    </row>
    <row r="9" spans="1:7" ht="15">
      <c r="A9">
        <v>5100</v>
      </c>
      <c r="B9" t="s">
        <v>3</v>
      </c>
      <c r="C9" s="4">
        <v>1250</v>
      </c>
      <c r="E9" s="13"/>
      <c r="G9" s="2"/>
    </row>
    <row r="10" spans="2:7" ht="15">
      <c r="B10" t="s">
        <v>29</v>
      </c>
      <c r="C10" s="4">
        <v>-400</v>
      </c>
      <c r="E10" s="13"/>
      <c r="G10" s="2"/>
    </row>
    <row r="11" spans="3:9" ht="17.25">
      <c r="C11" s="4"/>
      <c r="D11" s="2">
        <f>C9+C10</f>
        <v>850</v>
      </c>
      <c r="E11" s="20">
        <f>D11/$C$28</f>
        <v>0.001141552511415525</v>
      </c>
      <c r="F11" s="6"/>
      <c r="G11" s="7">
        <f>E11*$G$4</f>
        <v>0.19442922374429222</v>
      </c>
      <c r="H11" s="21">
        <v>3</v>
      </c>
      <c r="I11" s="21"/>
    </row>
    <row r="12" spans="3:5" ht="15">
      <c r="C12" s="4"/>
      <c r="E12" s="13"/>
    </row>
    <row r="13" spans="1:7" ht="15">
      <c r="A13">
        <v>5005.1</v>
      </c>
      <c r="B13" t="s">
        <v>4</v>
      </c>
      <c r="C13" s="4">
        <v>5500</v>
      </c>
      <c r="E13" s="13">
        <f>C13/$C$28</f>
        <v>0.0073865162503357505</v>
      </c>
      <c r="G13" s="2">
        <f>E13*$G$4</f>
        <v>1.258071447757185</v>
      </c>
    </row>
    <row r="14" spans="1:7" ht="15">
      <c r="A14">
        <v>5005.2</v>
      </c>
      <c r="B14" t="s">
        <v>5</v>
      </c>
      <c r="C14" s="4">
        <v>9250</v>
      </c>
      <c r="E14" s="13">
        <f>C14/$C$28</f>
        <v>0.012422777330110126</v>
      </c>
      <c r="G14" s="2">
        <f>E14*$G$4</f>
        <v>2.1158474348643566</v>
      </c>
    </row>
    <row r="15" spans="1:7" ht="15">
      <c r="A15">
        <v>5005.3</v>
      </c>
      <c r="B15" t="s">
        <v>6</v>
      </c>
      <c r="C15" s="4">
        <v>1500</v>
      </c>
      <c r="E15" s="13">
        <f>C15/$C$28</f>
        <v>0.00201450443190975</v>
      </c>
      <c r="G15" s="2">
        <f>E15*$G$4</f>
        <v>0.3431103948428686</v>
      </c>
    </row>
    <row r="16" spans="1:7" ht="15">
      <c r="A16">
        <v>5005.4</v>
      </c>
      <c r="B16" t="s">
        <v>7</v>
      </c>
      <c r="C16" s="4">
        <v>5000</v>
      </c>
      <c r="E16" s="13">
        <f>C16/$C$28</f>
        <v>0.006715014773032501</v>
      </c>
      <c r="G16" s="2">
        <f>E16*$G$4</f>
        <v>1.1437013161428955</v>
      </c>
    </row>
    <row r="17" spans="1:7" ht="15">
      <c r="A17">
        <v>5005.5</v>
      </c>
      <c r="B17" t="s">
        <v>8</v>
      </c>
      <c r="C17" s="4">
        <v>600</v>
      </c>
      <c r="E17" s="13">
        <f>C17/$C$28</f>
        <v>0.0008058017727639</v>
      </c>
      <c r="G17" s="2">
        <f>E17*$G$4</f>
        <v>0.13724415793714745</v>
      </c>
    </row>
    <row r="18" spans="3:5" ht="15">
      <c r="C18" s="4"/>
      <c r="E18" s="13"/>
    </row>
    <row r="19" spans="1:7" ht="15">
      <c r="A19">
        <v>5003</v>
      </c>
      <c r="B19" t="s">
        <v>9</v>
      </c>
      <c r="C19" s="4">
        <v>400</v>
      </c>
      <c r="E19" s="13">
        <f aca="true" t="shared" si="0" ref="E19:E24">C19/$C$28</f>
        <v>0.0005372011818426001</v>
      </c>
      <c r="G19" s="2">
        <f aca="true" t="shared" si="1" ref="G19:G24">E19*$G$4</f>
        <v>0.09149610529143164</v>
      </c>
    </row>
    <row r="20" spans="1:7" ht="15">
      <c r="A20">
        <v>5004</v>
      </c>
      <c r="B20" t="s">
        <v>10</v>
      </c>
      <c r="C20" s="4">
        <v>300</v>
      </c>
      <c r="E20" s="13">
        <f t="shared" si="0"/>
        <v>0.00040290088638195</v>
      </c>
      <c r="G20" s="2">
        <f t="shared" si="1"/>
        <v>0.06862207896857372</v>
      </c>
    </row>
    <row r="21" spans="1:7" ht="15">
      <c r="A21">
        <v>5005</v>
      </c>
      <c r="B21" t="s">
        <v>11</v>
      </c>
      <c r="C21" s="4">
        <v>2500</v>
      </c>
      <c r="E21" s="13">
        <f t="shared" si="0"/>
        <v>0.0033575073865162505</v>
      </c>
      <c r="G21" s="2">
        <f t="shared" si="1"/>
        <v>0.5718506580714477</v>
      </c>
    </row>
    <row r="22" spans="1:7" ht="15">
      <c r="A22">
        <v>5006</v>
      </c>
      <c r="B22" t="s">
        <v>12</v>
      </c>
      <c r="C22" s="4">
        <v>100</v>
      </c>
      <c r="E22" s="13">
        <f t="shared" si="0"/>
        <v>0.00013430029546065002</v>
      </c>
      <c r="G22" s="2">
        <f t="shared" si="1"/>
        <v>0.02287402632285791</v>
      </c>
    </row>
    <row r="23" spans="1:7" ht="15">
      <c r="A23">
        <v>5007</v>
      </c>
      <c r="B23" t="s">
        <v>13</v>
      </c>
      <c r="C23" s="4">
        <v>225</v>
      </c>
      <c r="E23" s="13">
        <f t="shared" si="0"/>
        <v>0.00030217566478646255</v>
      </c>
      <c r="G23" s="2">
        <f t="shared" si="1"/>
        <v>0.0514665592264303</v>
      </c>
    </row>
    <row r="24" spans="1:7" ht="15">
      <c r="A24">
        <v>5016</v>
      </c>
      <c r="B24" t="s">
        <v>14</v>
      </c>
      <c r="C24" s="4">
        <v>300</v>
      </c>
      <c r="E24" s="13">
        <f t="shared" si="0"/>
        <v>0.00040290088638195</v>
      </c>
      <c r="G24" s="2">
        <f t="shared" si="1"/>
        <v>0.06862207896857372</v>
      </c>
    </row>
    <row r="25" spans="1:10" ht="15">
      <c r="A25">
        <v>5900</v>
      </c>
      <c r="B25" t="s">
        <v>15</v>
      </c>
      <c r="C25" s="4">
        <v>75794.67</v>
      </c>
      <c r="E25" s="13"/>
      <c r="G25" s="2"/>
      <c r="J25" s="27"/>
    </row>
    <row r="26" spans="2:10" ht="15">
      <c r="B26" t="s">
        <v>1</v>
      </c>
      <c r="C26" s="4">
        <v>-106029.67</v>
      </c>
      <c r="E26" s="13"/>
      <c r="G26" s="2"/>
      <c r="J26" s="27"/>
    </row>
    <row r="27" spans="1:10" ht="18" thickBot="1">
      <c r="A27" s="8"/>
      <c r="B27" s="8" t="s">
        <v>23</v>
      </c>
      <c r="C27" s="8"/>
      <c r="D27" s="18">
        <f>C25+C26</f>
        <v>-30235</v>
      </c>
      <c r="E27" s="19">
        <f>D27/$C$28</f>
        <v>-0.04060569433252753</v>
      </c>
      <c r="F27" s="8"/>
      <c r="G27" s="9">
        <f>E27*$G$4</f>
        <v>-6.915961858716089</v>
      </c>
      <c r="H27" s="21">
        <v>4</v>
      </c>
      <c r="I27" s="21"/>
      <c r="J27" s="27"/>
    </row>
    <row r="28" spans="1:7" ht="17.25">
      <c r="A28" s="10"/>
      <c r="B28" s="11" t="s">
        <v>34</v>
      </c>
      <c r="C28" s="12">
        <f>SUM(C7:C27)</f>
        <v>744600</v>
      </c>
      <c r="D28" s="21">
        <v>5</v>
      </c>
      <c r="E28" s="26">
        <f>SUM(E7:E27)</f>
        <v>1.0000000000000002</v>
      </c>
      <c r="G28" s="12">
        <f>SUM(G7:G27)</f>
        <v>170.32000000000005</v>
      </c>
    </row>
    <row r="29" spans="1:7" ht="17.25">
      <c r="A29" s="10"/>
      <c r="B29" s="11"/>
      <c r="C29" s="12"/>
      <c r="D29" s="21"/>
      <c r="E29" s="12"/>
      <c r="G29" s="12"/>
    </row>
    <row r="30" ht="15">
      <c r="C30" s="2"/>
    </row>
    <row r="31" spans="1:3" ht="15">
      <c r="A31" s="5" t="s">
        <v>31</v>
      </c>
      <c r="C31" s="2"/>
    </row>
    <row r="32" spans="1:10" ht="45">
      <c r="A32" s="23">
        <v>1</v>
      </c>
      <c r="B32" s="49" t="str">
        <f>CONCATENATE("To find your Assessed Full-Cash Value (FCV), look at the Property Valuation Notice you got from the Assessor's Office. Under ",CHAR(34),F1," Valuations",CHAR(34),", find the value in the row labeled ",CHAR(34),"FCV",CHAR(34)," and the colum labeled ",CHAR(34),"Assessed Value",CHAR(34),". If you can't find this document, go to the Assessor's web site (link at right), search for your property, and find the value in the row labeled ",CHAR(34),"Assessed FCV",CHAR(34)," and column labeled ",CHAR(34),F1,CHAR(34),".")</f>
        <v>To find your Assessed Full-Cash Value (FCV), look at the Property Valuation Notice you got from the Assessor's Office. Under "2015 Valuations", find the value in the row labeled "FCV" and the colum labeled "Assessed Value". If you can't find this document, go to the Assessor's web site (link at right), search for your property, and find the value in the row labeled "Assessed FCV" and column labeled "2015".</v>
      </c>
      <c r="C32" s="50"/>
      <c r="D32" s="50"/>
      <c r="E32" s="50"/>
      <c r="F32" s="50"/>
      <c r="G32" s="50"/>
      <c r="H32" s="50"/>
      <c r="I32" s="50"/>
      <c r="J32" s="22" t="s">
        <v>52</v>
      </c>
    </row>
    <row r="33" spans="1:10" ht="48" customHeight="1">
      <c r="A33" s="43">
        <v>2</v>
      </c>
      <c r="B33" s="53" t="s">
        <v>45</v>
      </c>
      <c r="C33" s="51"/>
      <c r="D33" s="51"/>
      <c r="E33" s="51"/>
      <c r="F33" s="51"/>
      <c r="G33" s="51"/>
      <c r="H33" s="51"/>
      <c r="I33" s="51"/>
      <c r="J33" s="52"/>
    </row>
    <row r="34" spans="1:10" ht="15">
      <c r="A34" s="44"/>
      <c r="B34" s="29"/>
      <c r="H34" s="30"/>
      <c r="I34" s="30"/>
      <c r="J34" s="32"/>
    </row>
    <row r="35" spans="1:10" ht="15">
      <c r="A35" s="44"/>
      <c r="B35" s="29"/>
      <c r="C35" s="30" t="s">
        <v>40</v>
      </c>
      <c r="D35" s="30" t="s">
        <v>24</v>
      </c>
      <c r="E35" s="31" t="s">
        <v>18</v>
      </c>
      <c r="F35" s="30"/>
      <c r="G35" s="5" t="s">
        <v>46</v>
      </c>
      <c r="H35" s="30" t="s">
        <v>16</v>
      </c>
      <c r="I35" s="30" t="s">
        <v>50</v>
      </c>
      <c r="J35" s="32"/>
    </row>
    <row r="36" spans="1:10" ht="15">
      <c r="A36" s="44"/>
      <c r="B36" s="30" t="s">
        <v>35</v>
      </c>
      <c r="C36" s="30" t="s">
        <v>41</v>
      </c>
      <c r="D36" s="5" t="s">
        <v>25</v>
      </c>
      <c r="E36" s="31" t="s">
        <v>37</v>
      </c>
      <c r="F36" s="30" t="s">
        <v>19</v>
      </c>
      <c r="G36" s="31" t="s">
        <v>47</v>
      </c>
      <c r="H36" s="30" t="s">
        <v>54</v>
      </c>
      <c r="I36" s="30" t="s">
        <v>51</v>
      </c>
      <c r="J36" s="32" t="s">
        <v>17</v>
      </c>
    </row>
    <row r="37" spans="1:10" ht="15.75" thickBot="1">
      <c r="A37" s="44"/>
      <c r="B37" s="33" t="s">
        <v>36</v>
      </c>
      <c r="C37" s="34" t="s">
        <v>18</v>
      </c>
      <c r="D37" s="54" t="s">
        <v>53</v>
      </c>
      <c r="E37" s="34" t="s">
        <v>38</v>
      </c>
      <c r="F37" s="54" t="s">
        <v>48</v>
      </c>
      <c r="G37" s="55" t="s">
        <v>49</v>
      </c>
      <c r="H37" s="34">
        <v>-4001</v>
      </c>
      <c r="I37" s="34" t="s">
        <v>20</v>
      </c>
      <c r="J37" s="35" t="s">
        <v>21</v>
      </c>
    </row>
    <row r="38" spans="1:10" s="57" customFormat="1" ht="24" customHeight="1" thickTop="1">
      <c r="A38" s="44"/>
      <c r="B38" s="36">
        <f>E38-D38-C38</f>
        <v>851029.67</v>
      </c>
      <c r="C38" s="36">
        <f>C26</f>
        <v>-106029.67</v>
      </c>
      <c r="D38" s="37">
        <f>C10</f>
        <v>-400</v>
      </c>
      <c r="E38" s="28">
        <f>C28</f>
        <v>744600</v>
      </c>
      <c r="F38" s="38">
        <f>(E38-G38)/6</f>
        <v>116600</v>
      </c>
      <c r="G38" s="56">
        <v>45000</v>
      </c>
      <c r="H38" s="28">
        <f>E38-F38-G38</f>
        <v>583000</v>
      </c>
      <c r="I38" s="36">
        <v>34228778</v>
      </c>
      <c r="J38" s="39">
        <f>MIN(3.25,ROUND(H38*100/I38,4))</f>
        <v>1.7032</v>
      </c>
    </row>
    <row r="39" spans="1:10" ht="69.75" customHeight="1">
      <c r="A39" s="24">
        <v>3</v>
      </c>
      <c r="B39" s="45" t="s">
        <v>43</v>
      </c>
      <c r="C39" s="46"/>
      <c r="D39" s="46"/>
      <c r="E39" s="46"/>
      <c r="F39" s="46"/>
      <c r="G39" s="46"/>
      <c r="H39" s="46"/>
      <c r="I39" s="46"/>
      <c r="J39" s="47"/>
    </row>
    <row r="40" spans="1:10" ht="54" customHeight="1">
      <c r="A40" s="25">
        <v>4</v>
      </c>
      <c r="B40" s="45" t="s">
        <v>33</v>
      </c>
      <c r="C40" s="46"/>
      <c r="D40" s="46"/>
      <c r="E40" s="46"/>
      <c r="F40" s="46"/>
      <c r="G40" s="46"/>
      <c r="H40" s="46"/>
      <c r="I40" s="46"/>
      <c r="J40" s="47"/>
    </row>
    <row r="41" spans="1:10" ht="40.5" customHeight="1">
      <c r="A41" s="25">
        <v>5</v>
      </c>
      <c r="B41" s="45" t="s">
        <v>39</v>
      </c>
      <c r="C41" s="46"/>
      <c r="D41" s="46"/>
      <c r="E41" s="46"/>
      <c r="F41" s="46"/>
      <c r="G41" s="46"/>
      <c r="H41" s="46"/>
      <c r="I41" s="46"/>
      <c r="J41" s="47"/>
    </row>
  </sheetData>
  <sheetProtection sheet="1"/>
  <protectedRanges>
    <protectedRange sqref="G3" name="AFC"/>
  </protectedRanges>
  <mergeCells count="8">
    <mergeCell ref="A33:A38"/>
    <mergeCell ref="B39:J39"/>
    <mergeCell ref="B40:J40"/>
    <mergeCell ref="B41:J41"/>
    <mergeCell ref="C3:F3"/>
    <mergeCell ref="C4:F4"/>
    <mergeCell ref="B33:J33"/>
    <mergeCell ref="B32:I32"/>
  </mergeCells>
  <hyperlinks>
    <hyperlink ref="J32" r:id="rId1" display="Maricopa County Office of the Assessor"/>
  </hyperlinks>
  <printOptions/>
  <pageMargins left="0.7" right="0.7" top="0.75" bottom="0.75" header="0.3" footer="0.3"/>
  <pageSetup horizontalDpi="300" verticalDpi="300" orientation="portrait" r:id="rId2"/>
  <ignoredErrors>
    <ignoredError sqref="C38" unlockedFormula="1"/>
    <ignoredError sqref="F37:G37 D3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StevieK</cp:lastModifiedBy>
  <cp:lastPrinted>2010-05-21T03:22:55Z</cp:lastPrinted>
  <dcterms:created xsi:type="dcterms:W3CDTF">2010-05-10T23:15:17Z</dcterms:created>
  <dcterms:modified xsi:type="dcterms:W3CDTF">2015-07-22T18:09:55Z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